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5" yWindow="65521" windowWidth="9315" windowHeight="12540" activeTab="0"/>
  </bookViews>
  <sheets>
    <sheet name="２－３" sheetId="1" r:id="rId1"/>
  </sheets>
  <definedNames>
    <definedName name="solver_adj" localSheetId="0" hidden="1">'２－３'!$B$13:$B$14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'２－３'!$B$13</definedName>
    <definedName name="solver_lhs2" localSheetId="0" hidden="1">'２－３'!$B$13</definedName>
    <definedName name="solver_lhs3" localSheetId="0" hidden="1">'２－３'!$B$14</definedName>
    <definedName name="solver_lhs4" localSheetId="0" hidden="1">'２－３'!$B$14</definedName>
    <definedName name="solver_lin" localSheetId="0" hidden="1">2</definedName>
    <definedName name="solver_neg" localSheetId="0" hidden="1">2</definedName>
    <definedName name="solver_num" localSheetId="0" hidden="1">4</definedName>
    <definedName name="solver_nwt" localSheetId="0" hidden="1">1</definedName>
    <definedName name="solver_opt" localSheetId="0" hidden="1">'２－３'!$B$20</definedName>
    <definedName name="solver_pre" localSheetId="0" hidden="1">0.000001</definedName>
    <definedName name="solver_rel1" localSheetId="0" hidden="1">3</definedName>
    <definedName name="solver_rel2" localSheetId="0" hidden="1">1</definedName>
    <definedName name="solver_rel3" localSheetId="0" hidden="1">3</definedName>
    <definedName name="solver_rel4" localSheetId="0" hidden="1">1</definedName>
    <definedName name="solver_rhs1" localSheetId="0" hidden="1">'２－３'!$B$9</definedName>
    <definedName name="solver_rhs2" localSheetId="0" hidden="1">'２－３'!$B$10</definedName>
    <definedName name="solver_rhs3" localSheetId="0" hidden="1">'２－３'!$B$11</definedName>
    <definedName name="solver_rhs4" localSheetId="0" hidden="1">'２－３'!$B$12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<sst xmlns="http://schemas.openxmlformats.org/spreadsheetml/2006/main" count="51" uniqueCount="29">
  <si>
    <t>q=</t>
  </si>
  <si>
    <t>φ=</t>
  </si>
  <si>
    <t>δ=</t>
  </si>
  <si>
    <t>m</t>
  </si>
  <si>
    <t>kN/m3</t>
  </si>
  <si>
    <t>kN/m2</t>
  </si>
  <si>
    <t>kN/m</t>
  </si>
  <si>
    <t>rad</t>
  </si>
  <si>
    <t>h0=</t>
  </si>
  <si>
    <t>h=</t>
  </si>
  <si>
    <t>γ=</t>
  </si>
  <si>
    <t>β=</t>
  </si>
  <si>
    <t>度</t>
  </si>
  <si>
    <t>ω1=</t>
  </si>
  <si>
    <t>ω2=</t>
  </si>
  <si>
    <t>W1=</t>
  </si>
  <si>
    <t>W2=</t>
  </si>
  <si>
    <t>R1=</t>
  </si>
  <si>
    <t>PA=</t>
  </si>
  <si>
    <t>PAcosδ=</t>
  </si>
  <si>
    <t>h+h0=</t>
  </si>
  <si>
    <t>ω1min=</t>
  </si>
  <si>
    <t>ω2max=</t>
  </si>
  <si>
    <t>ω1max=</t>
  </si>
  <si>
    <t>ω2min=</t>
  </si>
  <si>
    <t>■入力データ</t>
  </si>
  <si>
    <t>■出力データ</t>
  </si>
  <si>
    <t>◆データ入力後ソルバーを実行して下さい．</t>
  </si>
  <si>
    <r>
      <t>ツール(</t>
    </r>
    <r>
      <rPr>
        <u val="single"/>
        <sz val="11"/>
        <color indexed="10"/>
        <rFont val="ＭＳ Ｐ明朝"/>
        <family val="1"/>
      </rPr>
      <t>T</t>
    </r>
    <r>
      <rPr>
        <sz val="11"/>
        <color indexed="10"/>
        <rFont val="ＭＳ Ｐ明朝"/>
        <family val="1"/>
      </rPr>
      <t>)→ソルバー(</t>
    </r>
    <r>
      <rPr>
        <u val="single"/>
        <sz val="11"/>
        <color indexed="10"/>
        <rFont val="ＭＳ Ｐ明朝"/>
        <family val="1"/>
      </rPr>
      <t>V</t>
    </r>
    <r>
      <rPr>
        <sz val="11"/>
        <color indexed="10"/>
        <rFont val="ＭＳ Ｐ明朝"/>
        <family val="1"/>
      </rPr>
      <t>)→実行(</t>
    </r>
    <r>
      <rPr>
        <u val="single"/>
        <sz val="11"/>
        <color indexed="10"/>
        <rFont val="ＭＳ Ｐ明朝"/>
        <family val="1"/>
      </rPr>
      <t>S</t>
    </r>
    <r>
      <rPr>
        <sz val="11"/>
        <color indexed="10"/>
        <rFont val="ＭＳ Ｐ明朝"/>
        <family val="1"/>
      </rPr>
      <t>)→OK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</si>
</sst>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ＭＳ Ｐ明朝"/>
      <family val="1"/>
    </font>
    <font>
      <sz val="6"/>
      <name val="ＭＳ Ｐ明朝"/>
      <family val="1"/>
    </font>
    <font>
      <u val="single"/>
      <sz val="11"/>
      <color indexed="10"/>
      <name val="ＭＳ Ｐ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581025</xdr:colOff>
      <xdr:row>1</xdr:row>
      <xdr:rowOff>133350</xdr:rowOff>
    </xdr:from>
    <xdr:to>
      <xdr:col>9</xdr:col>
      <xdr:colOff>619125</xdr:colOff>
      <xdr:row>20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304800"/>
          <a:ext cx="3467100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E28" sqref="E28"/>
    </sheetView>
  </sheetViews>
  <sheetFormatPr defaultColWidth="9.00390625" defaultRowHeight="13.5"/>
  <sheetData>
    <row r="1" ht="13.5">
      <c r="A1" t="s">
        <v>25</v>
      </c>
    </row>
    <row r="2" spans="1:3" ht="13.5">
      <c r="A2" t="s">
        <v>8</v>
      </c>
      <c r="B2" s="1">
        <v>1</v>
      </c>
      <c r="C2" t="s">
        <v>3</v>
      </c>
    </row>
    <row r="3" spans="1:3" ht="13.5">
      <c r="A3" t="s">
        <v>9</v>
      </c>
      <c r="B3" s="1">
        <v>6</v>
      </c>
      <c r="C3" t="s">
        <v>3</v>
      </c>
    </row>
    <row r="4" spans="1:5" ht="13.5">
      <c r="A4" t="s">
        <v>11</v>
      </c>
      <c r="B4" s="1">
        <v>30</v>
      </c>
      <c r="C4" t="s">
        <v>12</v>
      </c>
      <c r="D4">
        <f>B4*PI()/180</f>
        <v>0.5235987755982988</v>
      </c>
      <c r="E4" t="s">
        <v>7</v>
      </c>
    </row>
    <row r="5" spans="1:3" ht="13.5">
      <c r="A5" t="s">
        <v>0</v>
      </c>
      <c r="B5" s="1">
        <v>10</v>
      </c>
      <c r="C5" t="s">
        <v>5</v>
      </c>
    </row>
    <row r="6" spans="1:3" ht="13.5">
      <c r="A6" t="s">
        <v>10</v>
      </c>
      <c r="B6" s="1">
        <v>20</v>
      </c>
      <c r="C6" t="s">
        <v>4</v>
      </c>
    </row>
    <row r="7" spans="1:5" ht="13.5">
      <c r="A7" t="s">
        <v>1</v>
      </c>
      <c r="B7" s="1">
        <v>35</v>
      </c>
      <c r="C7" t="s">
        <v>12</v>
      </c>
      <c r="D7">
        <f>B7*PI()/180</f>
        <v>0.6108652381980153</v>
      </c>
      <c r="E7" t="s">
        <v>7</v>
      </c>
    </row>
    <row r="8" ht="13.5">
      <c r="A8" t="s">
        <v>26</v>
      </c>
    </row>
    <row r="9" spans="1:5" ht="13.5">
      <c r="A9" t="s">
        <v>21</v>
      </c>
      <c r="B9">
        <f>B4</f>
        <v>30</v>
      </c>
      <c r="C9" t="s">
        <v>12</v>
      </c>
      <c r="D9">
        <f aca="true" t="shared" si="0" ref="D9:D14">B9*PI()/180</f>
        <v>0.5235987755982988</v>
      </c>
      <c r="E9" t="s">
        <v>7</v>
      </c>
    </row>
    <row r="10" spans="1:5" ht="13.5">
      <c r="A10" t="s">
        <v>23</v>
      </c>
      <c r="B10">
        <f>45+B7/2</f>
        <v>62.5</v>
      </c>
      <c r="C10" t="s">
        <v>12</v>
      </c>
      <c r="D10">
        <f t="shared" si="0"/>
        <v>1.0908307824964558</v>
      </c>
      <c r="E10" t="s">
        <v>7</v>
      </c>
    </row>
    <row r="11" spans="1:5" ht="13.5">
      <c r="A11" t="s">
        <v>24</v>
      </c>
      <c r="B11">
        <f>45+B7/2</f>
        <v>62.5</v>
      </c>
      <c r="C11" t="s">
        <v>12</v>
      </c>
      <c r="D11">
        <f t="shared" si="0"/>
        <v>1.0908307824964558</v>
      </c>
      <c r="E11" t="s">
        <v>7</v>
      </c>
    </row>
    <row r="12" spans="1:5" ht="13.5">
      <c r="A12" t="s">
        <v>22</v>
      </c>
      <c r="B12">
        <f>90</f>
        <v>90</v>
      </c>
      <c r="C12" t="s">
        <v>12</v>
      </c>
      <c r="D12">
        <f t="shared" si="0"/>
        <v>1.5707963267948966</v>
      </c>
      <c r="E12" t="s">
        <v>7</v>
      </c>
    </row>
    <row r="13" spans="1:5" ht="13.5">
      <c r="A13" t="s">
        <v>13</v>
      </c>
      <c r="B13">
        <v>57.117266136929594</v>
      </c>
      <c r="C13" t="s">
        <v>12</v>
      </c>
      <c r="D13">
        <f t="shared" si="0"/>
        <v>0.9968843538272837</v>
      </c>
      <c r="E13" t="s">
        <v>7</v>
      </c>
    </row>
    <row r="14" spans="1:5" ht="13.5">
      <c r="A14" t="s">
        <v>14</v>
      </c>
      <c r="B14">
        <v>73.82656372188121</v>
      </c>
      <c r="C14" t="s">
        <v>12</v>
      </c>
      <c r="D14">
        <f t="shared" si="0"/>
        <v>1.2885166123802265</v>
      </c>
      <c r="E14" t="s">
        <v>7</v>
      </c>
    </row>
    <row r="15" spans="1:3" ht="13.5">
      <c r="A15" t="s">
        <v>20</v>
      </c>
      <c r="B15">
        <f>B2+B3</f>
        <v>7</v>
      </c>
      <c r="C15" t="s">
        <v>3</v>
      </c>
    </row>
    <row r="16" spans="1:3" ht="13.5">
      <c r="A16" t="s">
        <v>15</v>
      </c>
      <c r="B16">
        <f>B15/TAN(D13)*(B5+B6/2*B15)-B2/TAN(D4)*(B5+B6/2*B2)</f>
        <v>327.3998935503054</v>
      </c>
      <c r="C16" t="s">
        <v>6</v>
      </c>
    </row>
    <row r="17" spans="1:3" ht="13.5">
      <c r="A17" t="s">
        <v>16</v>
      </c>
      <c r="B17">
        <f>B6/2*B3^2*COS(D4)*COS(D14)/SIN(D4+D14)</f>
        <v>89.4334660381269</v>
      </c>
      <c r="C17" t="s">
        <v>6</v>
      </c>
    </row>
    <row r="18" spans="1:3" ht="13.5">
      <c r="A18" t="s">
        <v>17</v>
      </c>
      <c r="B18">
        <f>SIN(D14-D7)/SIN(D13+D14-2*D7)*(B16+B17)</f>
        <v>298.9667073678061</v>
      </c>
      <c r="C18" t="s">
        <v>6</v>
      </c>
    </row>
    <row r="19" spans="1:5" ht="13.5">
      <c r="A19" t="s">
        <v>2</v>
      </c>
      <c r="B19">
        <f>ATAN((B16-B18*COS(D13-D7))/(B18*SIN(D13-D7)))</f>
        <v>0.4212250850190889</v>
      </c>
      <c r="C19" t="s">
        <v>7</v>
      </c>
      <c r="D19">
        <f>B19*180/PI()</f>
        <v>24.134419596633073</v>
      </c>
      <c r="E19" t="s">
        <v>12</v>
      </c>
    </row>
    <row r="20" spans="1:3" ht="13.5">
      <c r="A20" t="s">
        <v>19</v>
      </c>
      <c r="B20">
        <f>SIN(D13-D7)*B18</f>
        <v>112.5619986499966</v>
      </c>
      <c r="C20" t="s">
        <v>6</v>
      </c>
    </row>
    <row r="21" spans="1:3" ht="13.5">
      <c r="A21" t="s">
        <v>18</v>
      </c>
      <c r="B21">
        <f>B20/COS(B19)</f>
        <v>123.34362338805255</v>
      </c>
      <c r="C21" t="s">
        <v>6</v>
      </c>
    </row>
    <row r="23" ht="13.5">
      <c r="A23" s="2" t="s">
        <v>27</v>
      </c>
    </row>
    <row r="24" ht="13.5">
      <c r="A24" s="2" t="s">
        <v>28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シーネット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右城 猛</dc:creator>
  <cp:keywords/>
  <dc:description/>
  <cp:lastModifiedBy> </cp:lastModifiedBy>
  <dcterms:created xsi:type="dcterms:W3CDTF">2004-07-31T06:53:49Z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